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tern3\Downloads\"/>
    </mc:Choice>
  </mc:AlternateContent>
  <xr:revisionPtr revIDLastSave="0" documentId="8_{C7134D66-CF1D-4335-9522-3E8707DCAA49}" xr6:coauthVersionLast="47" xr6:coauthVersionMax="47" xr10:uidLastSave="{00000000-0000-0000-0000-000000000000}"/>
  <bookViews>
    <workbookView xWindow="-108" yWindow="-108" windowWidth="23256" windowHeight="12456" activeTab="1" xr2:uid="{4EF9F0C7-15DF-478F-8FAD-86B766934A08}"/>
  </bookViews>
  <sheets>
    <sheet name="P&amp;L Projections Yr 1" sheetId="1" r:id="rId1"/>
    <sheet name="P&amp;L Projections Yrs 2&amp;3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C38" i="2" s="1"/>
  <c r="C37" i="2"/>
  <c r="B37" i="2"/>
  <c r="B36" i="2"/>
  <c r="C36" i="2" s="1"/>
  <c r="B35" i="2"/>
  <c r="C35" i="2" s="1"/>
  <c r="B34" i="2"/>
  <c r="C34" i="2" s="1"/>
  <c r="B33" i="2"/>
  <c r="C33" i="2" s="1"/>
  <c r="B32" i="2"/>
  <c r="C32" i="2" s="1"/>
  <c r="C31" i="2"/>
  <c r="B31" i="2"/>
  <c r="B30" i="2"/>
  <c r="C30" i="2" s="1"/>
  <c r="B29" i="2"/>
  <c r="C29" i="2" s="1"/>
  <c r="B28" i="2"/>
  <c r="C28" i="2" s="1"/>
  <c r="B27" i="2"/>
  <c r="C27" i="2" s="1"/>
  <c r="B26" i="2"/>
  <c r="C26" i="2" s="1"/>
  <c r="C25" i="2"/>
  <c r="B25" i="2"/>
  <c r="B24" i="2"/>
  <c r="C24" i="2" s="1"/>
  <c r="B23" i="2"/>
  <c r="C23" i="2" s="1"/>
  <c r="B22" i="2"/>
  <c r="C22" i="2" s="1"/>
  <c r="B17" i="2"/>
  <c r="C13" i="2"/>
  <c r="B13" i="2"/>
  <c r="B12" i="2"/>
  <c r="C12" i="2" s="1"/>
  <c r="C17" i="2" s="1"/>
  <c r="B5" i="2"/>
  <c r="C5" i="2" s="1"/>
  <c r="B4" i="2"/>
  <c r="C4" i="2" s="1"/>
  <c r="C9" i="2" s="1"/>
  <c r="C19" i="2" s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42" i="1" s="1"/>
  <c r="N24" i="1"/>
  <c r="H19" i="1"/>
  <c r="E19" i="1"/>
  <c r="E21" i="1" s="1"/>
  <c r="E44" i="1" s="1"/>
  <c r="C19" i="1"/>
  <c r="M15" i="1"/>
  <c r="L15" i="1"/>
  <c r="K15" i="1"/>
  <c r="J15" i="1"/>
  <c r="I15" i="1"/>
  <c r="H15" i="1"/>
  <c r="G15" i="1"/>
  <c r="F15" i="1"/>
  <c r="F19" i="1" s="1"/>
  <c r="F21" i="1" s="1"/>
  <c r="F44" i="1" s="1"/>
  <c r="E15" i="1"/>
  <c r="D15" i="1"/>
  <c r="C15" i="1"/>
  <c r="B15" i="1"/>
  <c r="N15" i="1" s="1"/>
  <c r="M14" i="1"/>
  <c r="M19" i="1" s="1"/>
  <c r="L14" i="1"/>
  <c r="L19" i="1" s="1"/>
  <c r="K14" i="1"/>
  <c r="K19" i="1" s="1"/>
  <c r="J14" i="1"/>
  <c r="J19" i="1" s="1"/>
  <c r="I14" i="1"/>
  <c r="I19" i="1" s="1"/>
  <c r="H14" i="1"/>
  <c r="G14" i="1"/>
  <c r="G19" i="1" s="1"/>
  <c r="G21" i="1" s="1"/>
  <c r="G44" i="1" s="1"/>
  <c r="F14" i="1"/>
  <c r="E14" i="1"/>
  <c r="D14" i="1"/>
  <c r="D19" i="1" s="1"/>
  <c r="D21" i="1" s="1"/>
  <c r="D44" i="1" s="1"/>
  <c r="C14" i="1"/>
  <c r="B14" i="1"/>
  <c r="B19" i="1" s="1"/>
  <c r="M11" i="1"/>
  <c r="M21" i="1" s="1"/>
  <c r="M44" i="1" s="1"/>
  <c r="L11" i="1"/>
  <c r="L21" i="1" s="1"/>
  <c r="L44" i="1" s="1"/>
  <c r="K11" i="1"/>
  <c r="K21" i="1" s="1"/>
  <c r="K44" i="1" s="1"/>
  <c r="J11" i="1"/>
  <c r="J21" i="1" s="1"/>
  <c r="J44" i="1" s="1"/>
  <c r="I11" i="1"/>
  <c r="H11" i="1"/>
  <c r="H21" i="1" s="1"/>
  <c r="H44" i="1" s="1"/>
  <c r="G11" i="1"/>
  <c r="F11" i="1"/>
  <c r="E11" i="1"/>
  <c r="D11" i="1"/>
  <c r="C11" i="1"/>
  <c r="C21" i="1" s="1"/>
  <c r="C44" i="1" s="1"/>
  <c r="B11" i="1"/>
  <c r="B21" i="1" s="1"/>
  <c r="B44" i="1" s="1"/>
  <c r="N7" i="1"/>
  <c r="N6" i="1"/>
  <c r="N11" i="1" s="1"/>
  <c r="C40" i="2" l="1"/>
  <c r="C42" i="2" s="1"/>
  <c r="B40" i="2"/>
  <c r="B9" i="2"/>
  <c r="B19" i="2" s="1"/>
  <c r="B42" i="2" s="1"/>
  <c r="I21" i="1"/>
  <c r="I44" i="1" s="1"/>
  <c r="N14" i="1"/>
  <c r="N19" i="1" s="1"/>
  <c r="N21" i="1" s="1"/>
  <c r="N44" i="1" s="1"/>
</calcChain>
</file>

<file path=xl/sharedStrings.xml><?xml version="1.0" encoding="utf-8"?>
<sst xmlns="http://schemas.openxmlformats.org/spreadsheetml/2006/main" count="92" uniqueCount="54">
  <si>
    <t>Profit &amp; Loss - Year 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</si>
  <si>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</si>
  <si>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</si>
  <si>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</si>
  <si>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</si>
  <si>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</si>
  <si>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</si>
  <si>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</si>
  <si>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</si>
  <si>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</si>
  <si>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</si>
  <si>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Novemeber</t>
  </si>
  <si>
    <t>December</t>
  </si>
  <si>
    <t>Year Total</t>
  </si>
  <si>
    <t>Sales</t>
  </si>
  <si>
    <t>Sales Category 1</t>
  </si>
  <si>
    <t>Sales Category 2</t>
  </si>
  <si>
    <t>Sales Category 3</t>
  </si>
  <si>
    <t>Sales Category 4</t>
  </si>
  <si>
    <t xml:space="preserve">Sales Category 5 </t>
  </si>
  <si>
    <t>Total Sales</t>
  </si>
  <si>
    <t>Cost of Goods Sold</t>
  </si>
  <si>
    <t>COGS 1</t>
  </si>
  <si>
    <t>COGS 2</t>
  </si>
  <si>
    <t>COGS 3</t>
  </si>
  <si>
    <t>COGS 4</t>
  </si>
  <si>
    <t>COGS 5</t>
  </si>
  <si>
    <t xml:space="preserve">Total Cost of Goods Sold </t>
  </si>
  <si>
    <t>(Gross Profit = Sales - COGS)</t>
  </si>
  <si>
    <t xml:space="preserve">Gross Profit </t>
  </si>
  <si>
    <t>Operating Expenses</t>
  </si>
  <si>
    <t xml:space="preserve">Auto Expense </t>
  </si>
  <si>
    <t>Bank Charges</t>
  </si>
  <si>
    <t xml:space="preserve">Insurance Expense </t>
  </si>
  <si>
    <t>Legal &amp; Professional Expense</t>
  </si>
  <si>
    <t>License &amp; Permits</t>
  </si>
  <si>
    <t>Merchant Fees</t>
  </si>
  <si>
    <t>Office Expense</t>
  </si>
  <si>
    <t>Payroll Tax Expense</t>
  </si>
  <si>
    <t xml:space="preserve">Payroll - Health Insurance </t>
  </si>
  <si>
    <t xml:space="preserve">Postage &amp; Delivery </t>
  </si>
  <si>
    <t>Repairs and Maintenance</t>
  </si>
  <si>
    <t xml:space="preserve">Rent &amp; Lease Expese </t>
  </si>
  <si>
    <t xml:space="preserve">Salary Expense </t>
  </si>
  <si>
    <t xml:space="preserve">Security </t>
  </si>
  <si>
    <t>Supplies Expense</t>
  </si>
  <si>
    <t>Uniform Expense</t>
  </si>
  <si>
    <t>Utilities Expense</t>
  </si>
  <si>
    <t>Wage Expense</t>
  </si>
  <si>
    <t>Total Operating Expenses</t>
  </si>
  <si>
    <t>(Net Inc = Grs Profit - Tot Oper Exp)</t>
  </si>
  <si>
    <t xml:space="preserve">Net Income (Loss) 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</si>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</sst>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8D85"/>
        <bgColor indexed="64"/>
      </patternFill>
    </fill>
    <fill>
      <patternFill patternType="solid">
        <fgColor rgb="FFDCF1F1"/>
        <bgColor indexed="64"/>
      </patternFill>
    </fill>
    <fill>
      <patternFill patternType="solid">
        <fgColor rgb="FF1AD9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3" borderId="2" xfId="0" applyFont="1" applyFill="1" applyBorder="1" applyAlignment="1">
      <alignment horizontal="center"/>
    </xf>
    <xf numFmtId="15" fontId="0" fillId="2" borderId="0" xfId="0" applyNumberFormat="1" applyFill="1"/>
    <xf numFmtId="0" fontId="0" fillId="2" borderId="1" xfId="0" applyFill="1" applyBorder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44" fontId="0" fillId="0" borderId="2" xfId="1" applyFont="1" applyBorder="1"/>
    <xf numFmtId="0" fontId="0" fillId="3" borderId="0" xfId="0" applyFill="1"/>
    <xf numFmtId="44" fontId="0" fillId="3" borderId="2" xfId="1" applyFont="1" applyFill="1" applyBorder="1"/>
    <xf numFmtId="0" fontId="3" fillId="3" borderId="0" xfId="0" applyFont="1" applyFill="1"/>
    <xf numFmtId="0" fontId="0" fillId="3" borderId="1" xfId="0" applyFill="1" applyBorder="1"/>
    <xf numFmtId="0" fontId="3" fillId="0" borderId="0" xfId="0" applyFont="1"/>
    <xf numFmtId="0" fontId="0" fillId="4" borderId="0" xfId="0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15" fontId="0" fillId="2" borderId="3" xfId="0" applyNumberFormat="1" applyFill="1" applyBorder="1"/>
    <xf numFmtId="15" fontId="0" fillId="2" borderId="4" xfId="0" applyNumberFormat="1" applyFill="1" applyBorder="1"/>
    <xf numFmtId="4" fontId="0" fillId="2" borderId="1" xfId="0" applyNumberFormat="1" applyFill="1" applyBorder="1"/>
    <xf numFmtId="44" fontId="0" fillId="3" borderId="0" xfId="0" applyNumberFormat="1" applyFill="1"/>
    <xf numFmtId="0" fontId="0" fillId="3" borderId="5" xfId="0" applyFill="1" applyBorder="1"/>
    <xf numFmtId="44" fontId="3" fillId="0" borderId="2" xfId="1" applyFont="1" applyBorder="1"/>
    <xf numFmtId="44" fontId="0" fillId="0" borderId="2" xfId="1" applyFont="1" applyFill="1" applyBorder="1"/>
    <xf numFmtId="0" fontId="0" fillId="2" borderId="2" xfId="0" applyFill="1" applyBorder="1"/>
    <xf numFmtId="0" fontId="3" fillId="0" borderId="5" xfId="0" applyFont="1" applyBorder="1"/>
    <xf numFmtId="0" fontId="0" fillId="3" borderId="2" xfId="0" applyFill="1" applyBorder="1"/>
    <xf numFmtId="0" fontId="0" fillId="0" borderId="5" xfId="0" applyBorder="1"/>
    <xf numFmtId="0" fontId="0" fillId="4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imbfund.sharepoint.com/sites/SharedData/User%20Folders/Thomas/Webinar%20Series/Balance%20Sheet%20&amp;%20P&amp;L%20Template.xlsx" TargetMode="External"/><Relationship Id="rId1" Type="http://schemas.openxmlformats.org/officeDocument/2006/relationships/externalLinkPath" Target="https://climbfund.sharepoint.com/sites/SharedData/User%20Folders/Thomas/Webinar%20Series/Balance%20Sheet%20&amp;%20P&amp;L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P&amp;L Projections Yr 1"/>
      <sheetName val="P&amp;L Projections Yrs 2 &amp; 3"/>
      <sheetName val="Balance Sheet"/>
    </sheetNames>
    <sheetDataSet>
      <sheetData sheetId="0"/>
      <sheetData sheetId="1">
        <row r="6">
          <cell r="N6">
            <v>215500</v>
          </cell>
        </row>
        <row r="7">
          <cell r="N7">
            <v>163000</v>
          </cell>
        </row>
        <row r="14">
          <cell r="N14">
            <v>107750</v>
          </cell>
        </row>
        <row r="15">
          <cell r="N15">
            <v>81500</v>
          </cell>
        </row>
        <row r="24">
          <cell r="N24">
            <v>1800</v>
          </cell>
        </row>
        <row r="25">
          <cell r="N25">
            <v>240</v>
          </cell>
        </row>
        <row r="26">
          <cell r="N26">
            <v>18000</v>
          </cell>
        </row>
        <row r="27">
          <cell r="N27">
            <v>3600</v>
          </cell>
        </row>
        <row r="28">
          <cell r="N28">
            <v>700</v>
          </cell>
        </row>
        <row r="29">
          <cell r="N29">
            <v>4800</v>
          </cell>
        </row>
        <row r="30">
          <cell r="N30">
            <v>2400</v>
          </cell>
        </row>
        <row r="31">
          <cell r="N31">
            <v>18000</v>
          </cell>
        </row>
        <row r="32">
          <cell r="N32">
            <v>9600</v>
          </cell>
        </row>
        <row r="33">
          <cell r="N33">
            <v>600</v>
          </cell>
        </row>
        <row r="34">
          <cell r="N34">
            <v>1800</v>
          </cell>
        </row>
        <row r="35">
          <cell r="N35">
            <v>21600</v>
          </cell>
        </row>
        <row r="36">
          <cell r="N36">
            <v>48000</v>
          </cell>
        </row>
        <row r="37">
          <cell r="N37">
            <v>900</v>
          </cell>
        </row>
        <row r="38">
          <cell r="N38">
            <v>3600</v>
          </cell>
        </row>
        <row r="40">
          <cell r="N40">
            <v>3600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24A8-F42C-4AAF-A150-202F78629E97}">
  <dimension ref="A1:N44"/>
  <sheetViews>
    <sheetView topLeftCell="B1" workbookViewId="0">
      <selection activeCell="P10" sqref="P10"/>
    </sheetView>
  </sheetViews>
  <sheetFormatPr defaultRowHeight="14.4" x14ac:dyDescent="0.3"/>
  <cols>
    <col min="1" max="1" width="18" customWidth="1"/>
    <col min="2" max="2" width="17.5546875" customWidth="1"/>
    <col min="3" max="3" width="17.6640625" customWidth="1"/>
    <col min="4" max="4" width="15.33203125" customWidth="1"/>
    <col min="5" max="5" width="17.88671875" customWidth="1"/>
    <col min="6" max="7" width="15.44140625" customWidth="1"/>
    <col min="8" max="8" width="17.21875" customWidth="1"/>
    <col min="9" max="9" width="15.77734375" customWidth="1"/>
    <col min="10" max="11" width="15.5546875" customWidth="1"/>
    <col min="12" max="12" width="13" customWidth="1"/>
    <col min="13" max="13" width="13.88671875" customWidth="1"/>
    <col min="14" max="14" width="15.88671875" customWidth="1"/>
  </cols>
  <sheetData>
    <row r="1" spans="1:14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x14ac:dyDescent="0.3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x14ac:dyDescent="0.3">
      <c r="A5" s="8" t="s">
        <v>14</v>
      </c>
      <c r="B5" s="4"/>
      <c r="C5" s="9"/>
      <c r="D5" s="4"/>
      <c r="E5" s="9"/>
      <c r="F5" s="4"/>
      <c r="G5" s="9"/>
      <c r="H5" s="4"/>
      <c r="I5" s="9"/>
      <c r="J5" s="4"/>
      <c r="K5" s="9"/>
      <c r="L5" s="4"/>
      <c r="M5" s="9"/>
      <c r="N5" s="7"/>
    </row>
    <row r="6" spans="1:14" x14ac:dyDescent="0.3">
      <c r="A6" t="s">
        <v>15</v>
      </c>
      <c r="B6" s="10">
        <v>20000</v>
      </c>
      <c r="C6" s="10">
        <v>18000</v>
      </c>
      <c r="D6" s="10">
        <v>22000</v>
      </c>
      <c r="E6" s="10">
        <v>15000</v>
      </c>
      <c r="F6" s="10">
        <v>15500</v>
      </c>
      <c r="G6" s="10">
        <v>19000</v>
      </c>
      <c r="H6" s="10">
        <v>18000</v>
      </c>
      <c r="I6" s="10">
        <v>16000</v>
      </c>
      <c r="J6" s="10">
        <v>11000</v>
      </c>
      <c r="K6" s="10">
        <v>23000</v>
      </c>
      <c r="L6" s="10">
        <v>18000</v>
      </c>
      <c r="M6" s="10">
        <v>20000</v>
      </c>
      <c r="N6" s="10">
        <f>SUM(B6:M6)</f>
        <v>215500</v>
      </c>
    </row>
    <row r="7" spans="1:14" x14ac:dyDescent="0.3">
      <c r="A7" s="11" t="s">
        <v>16</v>
      </c>
      <c r="B7" s="12">
        <v>15000</v>
      </c>
      <c r="C7" s="12">
        <v>16000</v>
      </c>
      <c r="D7" s="12">
        <v>10000</v>
      </c>
      <c r="E7" s="12">
        <v>12000</v>
      </c>
      <c r="F7" s="12">
        <v>16000</v>
      </c>
      <c r="G7" s="12">
        <v>11000</v>
      </c>
      <c r="H7" s="12">
        <v>19000</v>
      </c>
      <c r="I7" s="12">
        <v>18000</v>
      </c>
      <c r="J7" s="12">
        <v>9000</v>
      </c>
      <c r="K7" s="12">
        <v>11000</v>
      </c>
      <c r="L7" s="12">
        <v>12000</v>
      </c>
      <c r="M7" s="12">
        <v>14000</v>
      </c>
      <c r="N7" s="12">
        <f>SUM(B7:M7)</f>
        <v>163000</v>
      </c>
    </row>
    <row r="8" spans="1:14" x14ac:dyDescent="0.3">
      <c r="A8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11" t="s">
        <v>18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3">
      <c r="A10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13" t="s">
        <v>20</v>
      </c>
      <c r="B11" s="12">
        <f>SUM(B6:B10)</f>
        <v>35000</v>
      </c>
      <c r="C11" s="12">
        <f t="shared" ref="C11:N11" si="0">SUM(C6:C10)</f>
        <v>34000</v>
      </c>
      <c r="D11" s="12">
        <f t="shared" si="0"/>
        <v>32000</v>
      </c>
      <c r="E11" s="12">
        <f t="shared" si="0"/>
        <v>27000</v>
      </c>
      <c r="F11" s="12">
        <f t="shared" si="0"/>
        <v>31500</v>
      </c>
      <c r="G11" s="12">
        <f t="shared" si="0"/>
        <v>30000</v>
      </c>
      <c r="H11" s="12">
        <f t="shared" si="0"/>
        <v>37000</v>
      </c>
      <c r="I11" s="12">
        <f t="shared" si="0"/>
        <v>34000</v>
      </c>
      <c r="J11" s="12">
        <f t="shared" si="0"/>
        <v>20000</v>
      </c>
      <c r="K11" s="12">
        <f t="shared" si="0"/>
        <v>34000</v>
      </c>
      <c r="L11" s="12">
        <f t="shared" si="0"/>
        <v>30000</v>
      </c>
      <c r="M11" s="12">
        <f t="shared" si="0"/>
        <v>34000</v>
      </c>
      <c r="N11" s="12">
        <f t="shared" si="0"/>
        <v>378500</v>
      </c>
    </row>
    <row r="12" spans="1:14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7"/>
    </row>
    <row r="13" spans="1:14" x14ac:dyDescent="0.3">
      <c r="A13" s="8" t="s">
        <v>21</v>
      </c>
      <c r="B13" s="4"/>
      <c r="C13" s="9"/>
      <c r="D13" s="4"/>
      <c r="E13" s="9"/>
      <c r="F13" s="4"/>
      <c r="G13" s="9"/>
      <c r="H13" s="4"/>
      <c r="I13" s="9"/>
      <c r="J13" s="4"/>
      <c r="K13" s="9"/>
      <c r="L13" s="4"/>
      <c r="M13" s="9"/>
      <c r="N13" s="7"/>
    </row>
    <row r="14" spans="1:14" x14ac:dyDescent="0.3">
      <c r="A14" s="11" t="s">
        <v>22</v>
      </c>
      <c r="B14" s="12">
        <f>B6*0.5</f>
        <v>10000</v>
      </c>
      <c r="C14" s="12">
        <f t="shared" ref="C14:M15" si="1">C6*0.5</f>
        <v>9000</v>
      </c>
      <c r="D14" s="12">
        <f t="shared" si="1"/>
        <v>11000</v>
      </c>
      <c r="E14" s="12">
        <f t="shared" si="1"/>
        <v>7500</v>
      </c>
      <c r="F14" s="12">
        <f t="shared" si="1"/>
        <v>7750</v>
      </c>
      <c r="G14" s="12">
        <f t="shared" si="1"/>
        <v>9500</v>
      </c>
      <c r="H14" s="12">
        <f t="shared" si="1"/>
        <v>9000</v>
      </c>
      <c r="I14" s="12">
        <f t="shared" si="1"/>
        <v>8000</v>
      </c>
      <c r="J14" s="12">
        <f t="shared" si="1"/>
        <v>5500</v>
      </c>
      <c r="K14" s="12">
        <f t="shared" si="1"/>
        <v>11500</v>
      </c>
      <c r="L14" s="12">
        <f t="shared" si="1"/>
        <v>9000</v>
      </c>
      <c r="M14" s="12">
        <f t="shared" si="1"/>
        <v>10000</v>
      </c>
      <c r="N14" s="12">
        <f>SUM(B14:M14)</f>
        <v>107750</v>
      </c>
    </row>
    <row r="15" spans="1:14" x14ac:dyDescent="0.3">
      <c r="A15" t="s">
        <v>23</v>
      </c>
      <c r="B15" s="12">
        <f>B7*0.5</f>
        <v>7500</v>
      </c>
      <c r="C15" s="12">
        <f t="shared" si="1"/>
        <v>8000</v>
      </c>
      <c r="D15" s="12">
        <f t="shared" si="1"/>
        <v>5000</v>
      </c>
      <c r="E15" s="12">
        <f t="shared" si="1"/>
        <v>6000</v>
      </c>
      <c r="F15" s="12">
        <f t="shared" si="1"/>
        <v>8000</v>
      </c>
      <c r="G15" s="12">
        <f t="shared" si="1"/>
        <v>5500</v>
      </c>
      <c r="H15" s="12">
        <f t="shared" si="1"/>
        <v>9500</v>
      </c>
      <c r="I15" s="12">
        <f t="shared" si="1"/>
        <v>9000</v>
      </c>
      <c r="J15" s="12">
        <f t="shared" si="1"/>
        <v>4500</v>
      </c>
      <c r="K15" s="12">
        <f t="shared" si="1"/>
        <v>5500</v>
      </c>
      <c r="L15" s="12">
        <f t="shared" si="1"/>
        <v>6000</v>
      </c>
      <c r="M15" s="12">
        <f t="shared" si="1"/>
        <v>7000</v>
      </c>
      <c r="N15" s="12">
        <f>SUM(B15:M15)</f>
        <v>81500</v>
      </c>
    </row>
    <row r="16" spans="1:14" x14ac:dyDescent="0.3">
      <c r="A16" s="14" t="s">
        <v>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3">
      <c r="A17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11" t="s">
        <v>26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15" t="s">
        <v>27</v>
      </c>
      <c r="B19" s="10">
        <f>SUM(B14:B18)</f>
        <v>17500</v>
      </c>
      <c r="C19" s="10">
        <f t="shared" ref="C19:M19" si="2">SUM(C14:C18)</f>
        <v>17000</v>
      </c>
      <c r="D19" s="10">
        <f t="shared" si="2"/>
        <v>16000</v>
      </c>
      <c r="E19" s="10">
        <f t="shared" si="2"/>
        <v>13500</v>
      </c>
      <c r="F19" s="10">
        <f t="shared" si="2"/>
        <v>15750</v>
      </c>
      <c r="G19" s="10">
        <f t="shared" si="2"/>
        <v>15000</v>
      </c>
      <c r="H19" s="10">
        <f t="shared" si="2"/>
        <v>18500</v>
      </c>
      <c r="I19" s="10">
        <f t="shared" si="2"/>
        <v>17000</v>
      </c>
      <c r="J19" s="10">
        <f t="shared" si="2"/>
        <v>10000</v>
      </c>
      <c r="K19" s="10">
        <f t="shared" si="2"/>
        <v>17000</v>
      </c>
      <c r="L19" s="10">
        <f t="shared" si="2"/>
        <v>15000</v>
      </c>
      <c r="M19" s="10">
        <f t="shared" si="2"/>
        <v>17000</v>
      </c>
      <c r="N19" s="10">
        <f>SUM(N14:N18)</f>
        <v>189250</v>
      </c>
    </row>
    <row r="20" spans="1:14" x14ac:dyDescent="0.3">
      <c r="A20" s="16" t="s">
        <v>28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7"/>
    </row>
    <row r="21" spans="1:14" x14ac:dyDescent="0.3">
      <c r="A21" t="s">
        <v>29</v>
      </c>
      <c r="B21" s="10">
        <f>B11-B19</f>
        <v>17500</v>
      </c>
      <c r="C21" s="10">
        <f t="shared" ref="C21:N21" si="3">C11-C19</f>
        <v>17000</v>
      </c>
      <c r="D21" s="10">
        <f t="shared" si="3"/>
        <v>16000</v>
      </c>
      <c r="E21" s="10">
        <f t="shared" si="3"/>
        <v>13500</v>
      </c>
      <c r="F21" s="10">
        <f t="shared" si="3"/>
        <v>15750</v>
      </c>
      <c r="G21" s="10">
        <f t="shared" si="3"/>
        <v>15000</v>
      </c>
      <c r="H21" s="10">
        <f t="shared" si="3"/>
        <v>18500</v>
      </c>
      <c r="I21" s="10">
        <f t="shared" si="3"/>
        <v>17000</v>
      </c>
      <c r="J21" s="10">
        <f t="shared" si="3"/>
        <v>10000</v>
      </c>
      <c r="K21" s="10">
        <f t="shared" si="3"/>
        <v>17000</v>
      </c>
      <c r="L21" s="10">
        <f t="shared" si="3"/>
        <v>15000</v>
      </c>
      <c r="M21" s="10">
        <f t="shared" si="3"/>
        <v>17000</v>
      </c>
      <c r="N21" s="10">
        <f t="shared" si="3"/>
        <v>189250</v>
      </c>
    </row>
    <row r="22" spans="1:14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7"/>
    </row>
    <row r="23" spans="1:14" x14ac:dyDescent="0.3">
      <c r="A23" s="8" t="s">
        <v>30</v>
      </c>
      <c r="B23" s="4"/>
      <c r="C23" s="9"/>
      <c r="D23" s="4"/>
      <c r="E23" s="9"/>
      <c r="F23" s="4"/>
      <c r="G23" s="9"/>
      <c r="H23" s="4"/>
      <c r="I23" s="9"/>
      <c r="J23" s="4"/>
      <c r="K23" s="9"/>
      <c r="L23" s="4"/>
      <c r="M23" s="9"/>
      <c r="N23" s="7"/>
    </row>
    <row r="24" spans="1:14" x14ac:dyDescent="0.3">
      <c r="A24" s="11" t="s">
        <v>31</v>
      </c>
      <c r="B24" s="12">
        <v>150</v>
      </c>
      <c r="C24" s="12">
        <v>150</v>
      </c>
      <c r="D24" s="12">
        <v>150</v>
      </c>
      <c r="E24" s="12">
        <v>150</v>
      </c>
      <c r="F24" s="12">
        <v>150</v>
      </c>
      <c r="G24" s="12">
        <v>150</v>
      </c>
      <c r="H24" s="12">
        <v>150</v>
      </c>
      <c r="I24" s="12">
        <v>150</v>
      </c>
      <c r="J24" s="12">
        <v>150</v>
      </c>
      <c r="K24" s="12">
        <v>150</v>
      </c>
      <c r="L24" s="12">
        <v>150</v>
      </c>
      <c r="M24" s="12">
        <v>150</v>
      </c>
      <c r="N24" s="12">
        <f>SUM(B24:M24)</f>
        <v>1800</v>
      </c>
    </row>
    <row r="25" spans="1:14" x14ac:dyDescent="0.3">
      <c r="A25" t="s">
        <v>32</v>
      </c>
      <c r="B25" s="10">
        <v>20</v>
      </c>
      <c r="C25" s="10">
        <v>20</v>
      </c>
      <c r="D25" s="10">
        <v>20</v>
      </c>
      <c r="E25" s="10">
        <v>20</v>
      </c>
      <c r="F25" s="10">
        <v>20</v>
      </c>
      <c r="G25" s="10">
        <v>20</v>
      </c>
      <c r="H25" s="10">
        <v>20</v>
      </c>
      <c r="I25" s="10">
        <v>20</v>
      </c>
      <c r="J25" s="10">
        <v>20</v>
      </c>
      <c r="K25" s="10">
        <v>20</v>
      </c>
      <c r="L25" s="10">
        <v>20</v>
      </c>
      <c r="M25" s="10">
        <v>20</v>
      </c>
      <c r="N25" s="12">
        <f>SUM(B25:M25)</f>
        <v>240</v>
      </c>
    </row>
    <row r="26" spans="1:14" x14ac:dyDescent="0.3">
      <c r="A26" t="s">
        <v>33</v>
      </c>
      <c r="B26" s="10">
        <v>1500</v>
      </c>
      <c r="C26" s="10">
        <v>1500</v>
      </c>
      <c r="D26" s="10">
        <v>1500</v>
      </c>
      <c r="E26" s="10">
        <v>1500</v>
      </c>
      <c r="F26" s="10">
        <v>1500</v>
      </c>
      <c r="G26" s="10">
        <v>1500</v>
      </c>
      <c r="H26" s="10">
        <v>1500</v>
      </c>
      <c r="I26" s="10">
        <v>1500</v>
      </c>
      <c r="J26" s="10">
        <v>1500</v>
      </c>
      <c r="K26" s="10">
        <v>1500</v>
      </c>
      <c r="L26" s="10">
        <v>1500</v>
      </c>
      <c r="M26" s="10">
        <v>1500</v>
      </c>
      <c r="N26" s="10">
        <f t="shared" ref="N26:N41" si="4">SUM(B26:M26)</f>
        <v>18000</v>
      </c>
    </row>
    <row r="27" spans="1:14" x14ac:dyDescent="0.3">
      <c r="A27" s="11" t="s">
        <v>34</v>
      </c>
      <c r="B27" s="12">
        <v>300</v>
      </c>
      <c r="C27" s="12">
        <v>300</v>
      </c>
      <c r="D27" s="12">
        <v>300</v>
      </c>
      <c r="E27" s="12">
        <v>300</v>
      </c>
      <c r="F27" s="12">
        <v>300</v>
      </c>
      <c r="G27" s="12">
        <v>300</v>
      </c>
      <c r="H27" s="12">
        <v>300</v>
      </c>
      <c r="I27" s="12">
        <v>300</v>
      </c>
      <c r="J27" s="12">
        <v>300</v>
      </c>
      <c r="K27" s="12">
        <v>300</v>
      </c>
      <c r="L27" s="12">
        <v>300</v>
      </c>
      <c r="M27" s="12">
        <v>300</v>
      </c>
      <c r="N27" s="12">
        <f t="shared" si="4"/>
        <v>3600</v>
      </c>
    </row>
    <row r="28" spans="1:14" x14ac:dyDescent="0.3">
      <c r="A28" t="s">
        <v>35</v>
      </c>
      <c r="B28" s="10">
        <v>700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f t="shared" si="4"/>
        <v>700</v>
      </c>
    </row>
    <row r="29" spans="1:14" x14ac:dyDescent="0.3">
      <c r="A29" s="11" t="s">
        <v>36</v>
      </c>
      <c r="B29" s="12">
        <v>400</v>
      </c>
      <c r="C29" s="12">
        <v>400</v>
      </c>
      <c r="D29" s="12">
        <v>400</v>
      </c>
      <c r="E29" s="12">
        <v>400</v>
      </c>
      <c r="F29" s="12">
        <v>400</v>
      </c>
      <c r="G29" s="12">
        <v>400</v>
      </c>
      <c r="H29" s="12">
        <v>400</v>
      </c>
      <c r="I29" s="12">
        <v>400</v>
      </c>
      <c r="J29" s="12">
        <v>400</v>
      </c>
      <c r="K29" s="12">
        <v>400</v>
      </c>
      <c r="L29" s="12">
        <v>400</v>
      </c>
      <c r="M29" s="12">
        <v>400</v>
      </c>
      <c r="N29" s="12">
        <f t="shared" si="4"/>
        <v>4800</v>
      </c>
    </row>
    <row r="30" spans="1:14" x14ac:dyDescent="0.3">
      <c r="A30" t="s">
        <v>37</v>
      </c>
      <c r="B30" s="10">
        <v>200</v>
      </c>
      <c r="C30" s="10">
        <v>200</v>
      </c>
      <c r="D30" s="10">
        <v>200</v>
      </c>
      <c r="E30" s="10">
        <v>200</v>
      </c>
      <c r="F30" s="10">
        <v>200</v>
      </c>
      <c r="G30" s="10">
        <v>200</v>
      </c>
      <c r="H30" s="10">
        <v>200</v>
      </c>
      <c r="I30" s="10">
        <v>200</v>
      </c>
      <c r="J30" s="10">
        <v>200</v>
      </c>
      <c r="K30" s="10">
        <v>200</v>
      </c>
      <c r="L30" s="10">
        <v>200</v>
      </c>
      <c r="M30" s="10">
        <v>200</v>
      </c>
      <c r="N30" s="10">
        <f t="shared" si="4"/>
        <v>2400</v>
      </c>
    </row>
    <row r="31" spans="1:14" x14ac:dyDescent="0.3">
      <c r="A31" s="11" t="s">
        <v>38</v>
      </c>
      <c r="B31" s="12">
        <v>1500</v>
      </c>
      <c r="C31" s="12">
        <v>1500</v>
      </c>
      <c r="D31" s="12">
        <v>1500</v>
      </c>
      <c r="E31" s="12">
        <v>1500</v>
      </c>
      <c r="F31" s="12">
        <v>1500</v>
      </c>
      <c r="G31" s="12">
        <v>1500</v>
      </c>
      <c r="H31" s="12">
        <v>1500</v>
      </c>
      <c r="I31" s="12">
        <v>1500</v>
      </c>
      <c r="J31" s="12">
        <v>1500</v>
      </c>
      <c r="K31" s="12">
        <v>1500</v>
      </c>
      <c r="L31" s="12">
        <v>1500</v>
      </c>
      <c r="M31" s="12">
        <v>1500</v>
      </c>
      <c r="N31" s="12">
        <f t="shared" si="4"/>
        <v>18000</v>
      </c>
    </row>
    <row r="32" spans="1:14" x14ac:dyDescent="0.3">
      <c r="A32" t="s">
        <v>39</v>
      </c>
      <c r="B32" s="10">
        <v>800</v>
      </c>
      <c r="C32" s="10">
        <v>800</v>
      </c>
      <c r="D32" s="10">
        <v>800</v>
      </c>
      <c r="E32" s="10">
        <v>800</v>
      </c>
      <c r="F32" s="10">
        <v>800</v>
      </c>
      <c r="G32" s="10">
        <v>800</v>
      </c>
      <c r="H32" s="10">
        <v>800</v>
      </c>
      <c r="I32" s="10">
        <v>800</v>
      </c>
      <c r="J32" s="10">
        <v>800</v>
      </c>
      <c r="K32" s="10">
        <v>800</v>
      </c>
      <c r="L32" s="10">
        <v>800</v>
      </c>
      <c r="M32" s="10">
        <v>800</v>
      </c>
      <c r="N32" s="10">
        <f t="shared" si="4"/>
        <v>9600</v>
      </c>
    </row>
    <row r="33" spans="1:14" x14ac:dyDescent="0.3">
      <c r="A33" s="11" t="s">
        <v>40</v>
      </c>
      <c r="B33" s="12">
        <v>50</v>
      </c>
      <c r="C33" s="12">
        <v>50</v>
      </c>
      <c r="D33" s="12">
        <v>50</v>
      </c>
      <c r="E33" s="12">
        <v>50</v>
      </c>
      <c r="F33" s="12">
        <v>50</v>
      </c>
      <c r="G33" s="12">
        <v>50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f t="shared" si="4"/>
        <v>600</v>
      </c>
    </row>
    <row r="34" spans="1:14" x14ac:dyDescent="0.3">
      <c r="A34" t="s">
        <v>41</v>
      </c>
      <c r="B34" s="10">
        <v>150</v>
      </c>
      <c r="C34" s="10">
        <v>150</v>
      </c>
      <c r="D34" s="10">
        <v>150</v>
      </c>
      <c r="E34" s="10">
        <v>150</v>
      </c>
      <c r="F34" s="10">
        <v>150</v>
      </c>
      <c r="G34" s="10">
        <v>150</v>
      </c>
      <c r="H34" s="10">
        <v>150</v>
      </c>
      <c r="I34" s="10">
        <v>150</v>
      </c>
      <c r="J34" s="10">
        <v>150</v>
      </c>
      <c r="K34" s="10">
        <v>150</v>
      </c>
      <c r="L34" s="10">
        <v>150</v>
      </c>
      <c r="M34" s="10">
        <v>150</v>
      </c>
      <c r="N34" s="10">
        <f t="shared" si="4"/>
        <v>1800</v>
      </c>
    </row>
    <row r="35" spans="1:14" x14ac:dyDescent="0.3">
      <c r="A35" s="11" t="s">
        <v>42</v>
      </c>
      <c r="B35" s="12">
        <v>1800</v>
      </c>
      <c r="C35" s="12">
        <v>1800</v>
      </c>
      <c r="D35" s="12">
        <v>1800</v>
      </c>
      <c r="E35" s="12">
        <v>1800</v>
      </c>
      <c r="F35" s="12">
        <v>1800</v>
      </c>
      <c r="G35" s="12">
        <v>1800</v>
      </c>
      <c r="H35" s="12">
        <v>1800</v>
      </c>
      <c r="I35" s="12">
        <v>1800</v>
      </c>
      <c r="J35" s="12">
        <v>1800</v>
      </c>
      <c r="K35" s="12">
        <v>1800</v>
      </c>
      <c r="L35" s="12">
        <v>1800</v>
      </c>
      <c r="M35" s="12">
        <v>1800</v>
      </c>
      <c r="N35" s="12">
        <f t="shared" si="4"/>
        <v>21600</v>
      </c>
    </row>
    <row r="36" spans="1:14" x14ac:dyDescent="0.3">
      <c r="A36" t="s">
        <v>43</v>
      </c>
      <c r="B36" s="10">
        <v>4000</v>
      </c>
      <c r="C36" s="10">
        <v>4000</v>
      </c>
      <c r="D36" s="10">
        <v>4000</v>
      </c>
      <c r="E36" s="10">
        <v>4000</v>
      </c>
      <c r="F36" s="10">
        <v>4000</v>
      </c>
      <c r="G36" s="10">
        <v>4000</v>
      </c>
      <c r="H36" s="10">
        <v>4000</v>
      </c>
      <c r="I36" s="10">
        <v>4000</v>
      </c>
      <c r="J36" s="10">
        <v>4000</v>
      </c>
      <c r="K36" s="10">
        <v>4000</v>
      </c>
      <c r="L36" s="10">
        <v>4000</v>
      </c>
      <c r="M36" s="10">
        <v>4000</v>
      </c>
      <c r="N36" s="10">
        <f t="shared" si="4"/>
        <v>48000</v>
      </c>
    </row>
    <row r="37" spans="1:14" x14ac:dyDescent="0.3">
      <c r="A37" s="11" t="s">
        <v>44</v>
      </c>
      <c r="B37" s="12">
        <v>75</v>
      </c>
      <c r="C37" s="12">
        <v>75</v>
      </c>
      <c r="D37" s="12">
        <v>75</v>
      </c>
      <c r="E37" s="12">
        <v>75</v>
      </c>
      <c r="F37" s="12">
        <v>75</v>
      </c>
      <c r="G37" s="12">
        <v>75</v>
      </c>
      <c r="H37" s="12">
        <v>75</v>
      </c>
      <c r="I37" s="12">
        <v>75</v>
      </c>
      <c r="J37" s="12">
        <v>75</v>
      </c>
      <c r="K37" s="12">
        <v>75</v>
      </c>
      <c r="L37" s="12">
        <v>75</v>
      </c>
      <c r="M37" s="12">
        <v>75</v>
      </c>
      <c r="N37" s="12">
        <f t="shared" si="4"/>
        <v>900</v>
      </c>
    </row>
    <row r="38" spans="1:14" x14ac:dyDescent="0.3">
      <c r="A38" t="s">
        <v>45</v>
      </c>
      <c r="B38" s="10">
        <v>300</v>
      </c>
      <c r="C38" s="10">
        <v>300</v>
      </c>
      <c r="D38" s="10">
        <v>300</v>
      </c>
      <c r="E38" s="10">
        <v>300</v>
      </c>
      <c r="F38" s="10">
        <v>300</v>
      </c>
      <c r="G38" s="10">
        <v>300</v>
      </c>
      <c r="H38" s="10">
        <v>300</v>
      </c>
      <c r="I38" s="10">
        <v>300</v>
      </c>
      <c r="J38" s="10">
        <v>300</v>
      </c>
      <c r="K38" s="10">
        <v>300</v>
      </c>
      <c r="L38" s="10">
        <v>300</v>
      </c>
      <c r="M38" s="10">
        <v>300</v>
      </c>
      <c r="N38" s="10">
        <f t="shared" si="4"/>
        <v>3600</v>
      </c>
    </row>
    <row r="39" spans="1:14" x14ac:dyDescent="0.3">
      <c r="A39" s="11" t="s">
        <v>46</v>
      </c>
      <c r="B39" s="12">
        <v>75</v>
      </c>
      <c r="C39" s="12">
        <v>75</v>
      </c>
      <c r="D39" s="12">
        <v>75</v>
      </c>
      <c r="E39" s="12">
        <v>75</v>
      </c>
      <c r="F39" s="12">
        <v>75</v>
      </c>
      <c r="G39" s="12">
        <v>75</v>
      </c>
      <c r="H39" s="12">
        <v>75</v>
      </c>
      <c r="I39" s="12">
        <v>75</v>
      </c>
      <c r="J39" s="12">
        <v>75</v>
      </c>
      <c r="K39" s="12">
        <v>75</v>
      </c>
      <c r="L39" s="12">
        <v>75</v>
      </c>
      <c r="M39" s="12">
        <v>75</v>
      </c>
      <c r="N39" s="12">
        <f t="shared" si="4"/>
        <v>900</v>
      </c>
    </row>
    <row r="40" spans="1:14" x14ac:dyDescent="0.3">
      <c r="A40" t="s">
        <v>47</v>
      </c>
      <c r="B40" s="10">
        <v>300</v>
      </c>
      <c r="C40" s="10">
        <v>300</v>
      </c>
      <c r="D40" s="10">
        <v>300</v>
      </c>
      <c r="E40" s="10">
        <v>300</v>
      </c>
      <c r="F40" s="10">
        <v>300</v>
      </c>
      <c r="G40" s="10">
        <v>300</v>
      </c>
      <c r="H40" s="10">
        <v>300</v>
      </c>
      <c r="I40" s="10">
        <v>300</v>
      </c>
      <c r="J40" s="10">
        <v>300</v>
      </c>
      <c r="K40" s="10">
        <v>300</v>
      </c>
      <c r="L40" s="10">
        <v>300</v>
      </c>
      <c r="M40" s="10">
        <v>300</v>
      </c>
      <c r="N40" s="10">
        <f t="shared" si="4"/>
        <v>3600</v>
      </c>
    </row>
    <row r="41" spans="1:14" x14ac:dyDescent="0.3">
      <c r="A41" s="11" t="s">
        <v>48</v>
      </c>
      <c r="B41" s="12">
        <v>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>
        <f t="shared" si="4"/>
        <v>0</v>
      </c>
    </row>
    <row r="42" spans="1:14" x14ac:dyDescent="0.3">
      <c r="A42" s="15" t="s">
        <v>49</v>
      </c>
      <c r="B42" s="10">
        <f t="shared" ref="B42:N42" si="5">SUM(B24:B41)</f>
        <v>12320</v>
      </c>
      <c r="C42" s="10">
        <f t="shared" si="5"/>
        <v>11620</v>
      </c>
      <c r="D42" s="10">
        <f t="shared" si="5"/>
        <v>11620</v>
      </c>
      <c r="E42" s="10">
        <f t="shared" si="5"/>
        <v>11620</v>
      </c>
      <c r="F42" s="10">
        <f t="shared" si="5"/>
        <v>11620</v>
      </c>
      <c r="G42" s="10">
        <f t="shared" si="5"/>
        <v>11620</v>
      </c>
      <c r="H42" s="10">
        <f t="shared" si="5"/>
        <v>11620</v>
      </c>
      <c r="I42" s="10">
        <f t="shared" si="5"/>
        <v>11620</v>
      </c>
      <c r="J42" s="10">
        <f t="shared" si="5"/>
        <v>11620</v>
      </c>
      <c r="K42" s="10">
        <f t="shared" si="5"/>
        <v>11620</v>
      </c>
      <c r="L42" s="10">
        <f t="shared" si="5"/>
        <v>11620</v>
      </c>
      <c r="M42" s="10">
        <f t="shared" si="5"/>
        <v>11620</v>
      </c>
      <c r="N42" s="10">
        <f t="shared" si="5"/>
        <v>140140</v>
      </c>
    </row>
    <row r="43" spans="1:14" x14ac:dyDescent="0.3">
      <c r="A43" s="16" t="s">
        <v>50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</row>
    <row r="44" spans="1:14" x14ac:dyDescent="0.3">
      <c r="A44" s="11" t="s">
        <v>51</v>
      </c>
      <c r="B44" s="12">
        <f t="shared" ref="B44:N44" si="6">B21-B42</f>
        <v>5180</v>
      </c>
      <c r="C44" s="12">
        <f t="shared" si="6"/>
        <v>5380</v>
      </c>
      <c r="D44" s="12">
        <f t="shared" si="6"/>
        <v>4380</v>
      </c>
      <c r="E44" s="12">
        <f t="shared" si="6"/>
        <v>1880</v>
      </c>
      <c r="F44" s="12">
        <f t="shared" si="6"/>
        <v>4130</v>
      </c>
      <c r="G44" s="12">
        <f t="shared" si="6"/>
        <v>3380</v>
      </c>
      <c r="H44" s="12">
        <f t="shared" si="6"/>
        <v>6880</v>
      </c>
      <c r="I44" s="12">
        <f t="shared" si="6"/>
        <v>5380</v>
      </c>
      <c r="J44" s="12">
        <f t="shared" si="6"/>
        <v>-1620</v>
      </c>
      <c r="K44" s="12">
        <f t="shared" si="6"/>
        <v>5380</v>
      </c>
      <c r="L44" s="12">
        <f t="shared" si="6"/>
        <v>3380</v>
      </c>
      <c r="M44" s="12">
        <f t="shared" si="6"/>
        <v>5380</v>
      </c>
      <c r="N44" s="12">
        <f t="shared" si="6"/>
        <v>49110</v>
      </c>
    </row>
  </sheetData>
  <mergeCells count="1">
    <mergeCell ref="A1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1A07-C8AA-45A6-AF61-1F5699DBF7AE}">
  <dimension ref="A1:D43"/>
  <sheetViews>
    <sheetView tabSelected="1" workbookViewId="0">
      <selection activeCell="G16" sqref="G16"/>
    </sheetView>
  </sheetViews>
  <sheetFormatPr defaultRowHeight="14.4" x14ac:dyDescent="0.3"/>
  <cols>
    <col min="1" max="1" width="22.6640625" customWidth="1"/>
    <col min="2" max="2" width="16.88671875" customWidth="1"/>
    <col min="3" max="3" width="19.88671875" customWidth="1"/>
  </cols>
  <sheetData>
    <row r="1" spans="1:4" x14ac:dyDescent="0.3">
      <c r="A1" s="4"/>
      <c r="B1" s="17" t="s">
        <v>52</v>
      </c>
      <c r="C1" s="17" t="s">
        <v>53</v>
      </c>
      <c r="D1" s="11"/>
    </row>
    <row r="2" spans="1:4" x14ac:dyDescent="0.3">
      <c r="A2" s="6"/>
      <c r="B2" s="18"/>
      <c r="C2" s="19"/>
      <c r="D2" s="11"/>
    </row>
    <row r="3" spans="1:4" x14ac:dyDescent="0.3">
      <c r="A3" s="8" t="s">
        <v>14</v>
      </c>
      <c r="B3" s="4"/>
      <c r="C3" s="20"/>
      <c r="D3" s="11"/>
    </row>
    <row r="4" spans="1:4" x14ac:dyDescent="0.3">
      <c r="A4" s="11" t="s">
        <v>15</v>
      </c>
      <c r="B4" s="12">
        <f>'[1]P&amp;L Projections Yr 1'!N6*1.1</f>
        <v>237050.00000000003</v>
      </c>
      <c r="C4" s="12">
        <f>B4*1.05</f>
        <v>248902.50000000003</v>
      </c>
      <c r="D4" s="11"/>
    </row>
    <row r="5" spans="1:4" x14ac:dyDescent="0.3">
      <c r="A5" t="s">
        <v>16</v>
      </c>
      <c r="B5" s="12">
        <f>'[1]P&amp;L Projections Yr 1'!N7*1.1</f>
        <v>179300</v>
      </c>
      <c r="C5" s="12">
        <f>B5*1.05</f>
        <v>188265</v>
      </c>
      <c r="D5" s="21"/>
    </row>
    <row r="6" spans="1:4" x14ac:dyDescent="0.3">
      <c r="A6" s="11" t="s">
        <v>17</v>
      </c>
      <c r="B6" s="12"/>
      <c r="C6" s="12"/>
      <c r="D6" s="11"/>
    </row>
    <row r="7" spans="1:4" x14ac:dyDescent="0.3">
      <c r="A7" t="s">
        <v>18</v>
      </c>
      <c r="B7" s="10"/>
      <c r="C7" s="10"/>
      <c r="D7" s="11"/>
    </row>
    <row r="8" spans="1:4" x14ac:dyDescent="0.3">
      <c r="A8" s="22" t="s">
        <v>19</v>
      </c>
      <c r="B8" s="12"/>
      <c r="C8" s="12"/>
      <c r="D8" s="11"/>
    </row>
    <row r="9" spans="1:4" x14ac:dyDescent="0.3">
      <c r="A9" s="15" t="s">
        <v>20</v>
      </c>
      <c r="B9" s="23">
        <f>SUM(B4:B8)</f>
        <v>416350</v>
      </c>
      <c r="C9" s="23">
        <f>SUM(C4:C8)</f>
        <v>437167.5</v>
      </c>
      <c r="D9" s="11"/>
    </row>
    <row r="10" spans="1:4" x14ac:dyDescent="0.3">
      <c r="A10" s="4"/>
      <c r="B10" s="4"/>
      <c r="C10" s="7"/>
      <c r="D10" s="11"/>
    </row>
    <row r="11" spans="1:4" x14ac:dyDescent="0.3">
      <c r="A11" s="8" t="s">
        <v>21</v>
      </c>
      <c r="B11" s="4"/>
      <c r="C11" s="20"/>
      <c r="D11" s="11"/>
    </row>
    <row r="12" spans="1:4" x14ac:dyDescent="0.3">
      <c r="A12" s="14" t="s">
        <v>22</v>
      </c>
      <c r="B12" s="12">
        <f>'[1]P&amp;L Projections Yr 1'!N14*1.1</f>
        <v>118525.00000000001</v>
      </c>
      <c r="C12" s="12">
        <f>B12*1.05</f>
        <v>124451.25000000001</v>
      </c>
      <c r="D12" s="11"/>
    </row>
    <row r="13" spans="1:4" x14ac:dyDescent="0.3">
      <c r="A13" t="s">
        <v>23</v>
      </c>
      <c r="B13" s="24">
        <f>'[1]P&amp;L Projections Yr 1'!N15*1.1</f>
        <v>89650</v>
      </c>
      <c r="C13" s="24">
        <f>B13*1.05</f>
        <v>94132.5</v>
      </c>
      <c r="D13" s="11"/>
    </row>
    <row r="14" spans="1:4" x14ac:dyDescent="0.3">
      <c r="A14" s="11" t="s">
        <v>24</v>
      </c>
      <c r="B14" s="12"/>
      <c r="C14" s="12"/>
      <c r="D14" s="11"/>
    </row>
    <row r="15" spans="1:4" x14ac:dyDescent="0.3">
      <c r="A15" t="s">
        <v>25</v>
      </c>
      <c r="B15" s="24"/>
      <c r="C15" s="24"/>
      <c r="D15" s="11"/>
    </row>
    <row r="16" spans="1:4" x14ac:dyDescent="0.3">
      <c r="A16" s="11" t="s">
        <v>26</v>
      </c>
      <c r="B16" s="12"/>
      <c r="C16" s="12"/>
      <c r="D16" s="11"/>
    </row>
    <row r="17" spans="1:4" x14ac:dyDescent="0.3">
      <c r="A17" s="15" t="s">
        <v>27</v>
      </c>
      <c r="B17" s="10">
        <f>SUM(B12:B16)</f>
        <v>208175</v>
      </c>
      <c r="C17" s="10">
        <f>SUM(C12:C16)</f>
        <v>218583.75</v>
      </c>
      <c r="D17" s="11"/>
    </row>
    <row r="18" spans="1:4" x14ac:dyDescent="0.3">
      <c r="A18" s="16" t="s">
        <v>28</v>
      </c>
      <c r="B18" s="25"/>
      <c r="C18" s="25"/>
      <c r="D18" s="11"/>
    </row>
    <row r="19" spans="1:4" x14ac:dyDescent="0.3">
      <c r="A19" s="26" t="s">
        <v>29</v>
      </c>
      <c r="B19" s="23">
        <f>B9-B17</f>
        <v>208175</v>
      </c>
      <c r="C19" s="23">
        <f>C9-C17</f>
        <v>218583.75</v>
      </c>
      <c r="D19" s="11"/>
    </row>
    <row r="20" spans="1:4" x14ac:dyDescent="0.3">
      <c r="A20" s="11"/>
      <c r="B20" s="27"/>
      <c r="C20" s="27"/>
      <c r="D20" s="11"/>
    </row>
    <row r="21" spans="1:4" x14ac:dyDescent="0.3">
      <c r="A21" s="8" t="s">
        <v>30</v>
      </c>
      <c r="B21" s="4"/>
      <c r="C21" s="20"/>
      <c r="D21" s="11"/>
    </row>
    <row r="22" spans="1:4" x14ac:dyDescent="0.3">
      <c r="A22" t="s">
        <v>31</v>
      </c>
      <c r="B22" s="10">
        <f>'[1]P&amp;L Projections Yr 1'!N24*1.03</f>
        <v>1854</v>
      </c>
      <c r="C22" s="10">
        <f t="shared" ref="C22:C38" si="0">B22*1.03</f>
        <v>1909.6200000000001</v>
      </c>
      <c r="D22" s="11"/>
    </row>
    <row r="23" spans="1:4" x14ac:dyDescent="0.3">
      <c r="A23" s="11" t="s">
        <v>32</v>
      </c>
      <c r="B23" s="12">
        <f>'[1]P&amp;L Projections Yr 1'!N25*1.02</f>
        <v>244.8</v>
      </c>
      <c r="C23" s="12">
        <f t="shared" si="0"/>
        <v>252.14400000000001</v>
      </c>
      <c r="D23" s="11"/>
    </row>
    <row r="24" spans="1:4" x14ac:dyDescent="0.3">
      <c r="A24" s="11" t="s">
        <v>33</v>
      </c>
      <c r="B24" s="12">
        <f>'[1]P&amp;L Projections Yr 1'!N26*1.03</f>
        <v>18540</v>
      </c>
      <c r="C24" s="12">
        <f t="shared" si="0"/>
        <v>19096.2</v>
      </c>
      <c r="D24" s="11"/>
    </row>
    <row r="25" spans="1:4" x14ac:dyDescent="0.3">
      <c r="A25" t="s">
        <v>34</v>
      </c>
      <c r="B25" s="12">
        <f>'[1]P&amp;L Projections Yr 1'!N27*1.03</f>
        <v>3708</v>
      </c>
      <c r="C25" s="10">
        <f t="shared" si="0"/>
        <v>3819.2400000000002</v>
      </c>
      <c r="D25" s="11"/>
    </row>
    <row r="26" spans="1:4" x14ac:dyDescent="0.3">
      <c r="A26" s="11" t="s">
        <v>35</v>
      </c>
      <c r="B26" s="12">
        <f>'[1]P&amp;L Projections Yr 1'!N28*1.03</f>
        <v>721</v>
      </c>
      <c r="C26" s="12">
        <f t="shared" si="0"/>
        <v>742.63</v>
      </c>
      <c r="D26" s="11"/>
    </row>
    <row r="27" spans="1:4" x14ac:dyDescent="0.3">
      <c r="A27" t="s">
        <v>36</v>
      </c>
      <c r="B27" s="12">
        <f>'[1]P&amp;L Projections Yr 1'!N29*1.03</f>
        <v>4944</v>
      </c>
      <c r="C27" s="10">
        <f t="shared" si="0"/>
        <v>5092.32</v>
      </c>
      <c r="D27" s="11"/>
    </row>
    <row r="28" spans="1:4" x14ac:dyDescent="0.3">
      <c r="A28" s="11" t="s">
        <v>37</v>
      </c>
      <c r="B28" s="12">
        <f>'[1]P&amp;L Projections Yr 1'!N30*1.03</f>
        <v>2472</v>
      </c>
      <c r="C28" s="12">
        <f t="shared" si="0"/>
        <v>2546.16</v>
      </c>
      <c r="D28" s="11"/>
    </row>
    <row r="29" spans="1:4" x14ac:dyDescent="0.3">
      <c r="A29" t="s">
        <v>38</v>
      </c>
      <c r="B29" s="12">
        <f>'[1]P&amp;L Projections Yr 1'!N31*1.03</f>
        <v>18540</v>
      </c>
      <c r="C29" s="10">
        <f t="shared" si="0"/>
        <v>19096.2</v>
      </c>
      <c r="D29" s="11"/>
    </row>
    <row r="30" spans="1:4" x14ac:dyDescent="0.3">
      <c r="A30" s="11" t="s">
        <v>39</v>
      </c>
      <c r="B30" s="12">
        <f>'[1]P&amp;L Projections Yr 1'!N32*1.03</f>
        <v>9888</v>
      </c>
      <c r="C30" s="12">
        <f t="shared" si="0"/>
        <v>10184.64</v>
      </c>
      <c r="D30" s="11"/>
    </row>
    <row r="31" spans="1:4" x14ac:dyDescent="0.3">
      <c r="A31" t="s">
        <v>40</v>
      </c>
      <c r="B31" s="12">
        <f>'[1]P&amp;L Projections Yr 1'!N33*1.03</f>
        <v>618</v>
      </c>
      <c r="C31" s="10">
        <f t="shared" si="0"/>
        <v>636.54</v>
      </c>
      <c r="D31" s="11"/>
    </row>
    <row r="32" spans="1:4" x14ac:dyDescent="0.3">
      <c r="A32" s="11" t="s">
        <v>41</v>
      </c>
      <c r="B32" s="12">
        <f>'[1]P&amp;L Projections Yr 1'!N34*1.03</f>
        <v>1854</v>
      </c>
      <c r="C32" s="12">
        <f t="shared" si="0"/>
        <v>1909.6200000000001</v>
      </c>
      <c r="D32" s="11"/>
    </row>
    <row r="33" spans="1:4" x14ac:dyDescent="0.3">
      <c r="A33" t="s">
        <v>42</v>
      </c>
      <c r="B33" s="12">
        <f>'[1]P&amp;L Projections Yr 1'!N35*1.03</f>
        <v>22248</v>
      </c>
      <c r="C33" s="10">
        <f t="shared" si="0"/>
        <v>22915.440000000002</v>
      </c>
      <c r="D33" s="11"/>
    </row>
    <row r="34" spans="1:4" x14ac:dyDescent="0.3">
      <c r="A34" s="11" t="s">
        <v>43</v>
      </c>
      <c r="B34" s="12">
        <f>'[1]P&amp;L Projections Yr 1'!N36*1.03</f>
        <v>49440</v>
      </c>
      <c r="C34" s="12">
        <f t="shared" si="0"/>
        <v>50923.200000000004</v>
      </c>
      <c r="D34" s="11"/>
    </row>
    <row r="35" spans="1:4" x14ac:dyDescent="0.3">
      <c r="A35" t="s">
        <v>44</v>
      </c>
      <c r="B35" s="12">
        <f>'[1]P&amp;L Projections Yr 1'!N37*1.03</f>
        <v>927</v>
      </c>
      <c r="C35" s="10">
        <f t="shared" si="0"/>
        <v>954.81000000000006</v>
      </c>
      <c r="D35" s="11"/>
    </row>
    <row r="36" spans="1:4" x14ac:dyDescent="0.3">
      <c r="A36" s="11" t="s">
        <v>45</v>
      </c>
      <c r="B36" s="12">
        <f>'[1]P&amp;L Projections Yr 1'!N38*1.03</f>
        <v>3708</v>
      </c>
      <c r="C36" s="12">
        <f t="shared" si="0"/>
        <v>3819.2400000000002</v>
      </c>
      <c r="D36" s="11"/>
    </row>
    <row r="37" spans="1:4" x14ac:dyDescent="0.3">
      <c r="A37" t="s">
        <v>46</v>
      </c>
      <c r="B37" s="12">
        <f>'[1]P&amp;L Projections Yr 1'!N38*1.03</f>
        <v>3708</v>
      </c>
      <c r="C37" s="10">
        <f t="shared" si="0"/>
        <v>3819.2400000000002</v>
      </c>
      <c r="D37" s="11"/>
    </row>
    <row r="38" spans="1:4" x14ac:dyDescent="0.3">
      <c r="A38" s="11" t="s">
        <v>47</v>
      </c>
      <c r="B38" s="12">
        <f>'[1]P&amp;L Projections Yr 1'!N40*1.03</f>
        <v>3708</v>
      </c>
      <c r="C38" s="12">
        <f t="shared" si="0"/>
        <v>3819.2400000000002</v>
      </c>
      <c r="D38" s="21"/>
    </row>
    <row r="39" spans="1:4" x14ac:dyDescent="0.3">
      <c r="A39" s="28" t="s">
        <v>48</v>
      </c>
      <c r="B39" s="12"/>
      <c r="C39" s="10"/>
      <c r="D39" s="11"/>
    </row>
    <row r="40" spans="1:4" x14ac:dyDescent="0.3">
      <c r="A40" s="13" t="s">
        <v>49</v>
      </c>
      <c r="B40" s="12">
        <f>SUM(B22:B39)</f>
        <v>147122.79999999999</v>
      </c>
      <c r="C40" s="12">
        <f>SUM(C22:C39)</f>
        <v>151536.48399999997</v>
      </c>
      <c r="D40" s="11"/>
    </row>
    <row r="41" spans="1:4" x14ac:dyDescent="0.3">
      <c r="A41" s="29" t="s">
        <v>50</v>
      </c>
      <c r="B41" s="4"/>
      <c r="C41" s="7"/>
      <c r="D41" s="11"/>
    </row>
    <row r="42" spans="1:4" x14ac:dyDescent="0.3">
      <c r="A42" s="15" t="s">
        <v>51</v>
      </c>
      <c r="B42" s="23">
        <f>B19-B40</f>
        <v>61052.200000000012</v>
      </c>
      <c r="C42" s="23">
        <f>C19-C40</f>
        <v>67047.266000000032</v>
      </c>
      <c r="D42" s="11"/>
    </row>
    <row r="43" spans="1:4" x14ac:dyDescent="0.3">
      <c r="A43" s="11"/>
      <c r="B43" s="11"/>
      <c r="C43" s="11"/>
      <c r="D4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Projections Yr 1</vt:lpstr>
      <vt:lpstr>P&amp;L Projections Yrs 2&amp;3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 Brown</dc:creator>
  <cp:lastModifiedBy>Beau Brown</cp:lastModifiedBy>
  <dcterms:created xsi:type="dcterms:W3CDTF">2024-08-12T12:33:57Z</dcterms:created>
  <dcterms:modified xsi:type="dcterms:W3CDTF">2024-08-12T12:36:25Z</dcterms:modified>
</cp:coreProperties>
</file>